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Intereses de mora\"/>
    </mc:Choice>
  </mc:AlternateContent>
  <xr:revisionPtr revIDLastSave="0" documentId="13_ncr:1_{9BEB7C4E-A24A-44EA-9457-C01BECEECE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quidador" sheetId="1" r:id="rId1"/>
    <sheet name="Tasas" sheetId="2" state="hidden" r:id="rId2"/>
  </sheets>
  <definedNames>
    <definedName name="_xlnm.Print_Area" localSheetId="0">Liquidador!$A$1:$D$62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C7" i="1" l="1"/>
  <c r="I22" i="1"/>
  <c r="J22" i="1"/>
  <c r="I23" i="1"/>
  <c r="J23" i="1"/>
  <c r="I24" i="1"/>
  <c r="J24" i="1"/>
  <c r="J21" i="1"/>
  <c r="I21" i="1"/>
  <c r="J18" i="1"/>
  <c r="J20" i="1"/>
  <c r="I20" i="1"/>
  <c r="J19" i="1"/>
  <c r="I19" i="1"/>
  <c r="I18" i="1"/>
  <c r="F36" i="1"/>
  <c r="J14" i="1"/>
  <c r="J15" i="1"/>
  <c r="J16" i="1"/>
  <c r="J17" i="1"/>
  <c r="I13" i="1"/>
  <c r="I14" i="1"/>
  <c r="I15" i="1"/>
  <c r="I16" i="1"/>
  <c r="I17" i="1"/>
  <c r="J11" i="1"/>
  <c r="J13" i="1"/>
  <c r="J12" i="1"/>
  <c r="B16" i="2"/>
  <c r="C33" i="1"/>
  <c r="C24" i="1"/>
  <c r="C17" i="1" l="1"/>
  <c r="C25" i="1" s="1"/>
  <c r="C26" i="1" s="1"/>
  <c r="C32" i="1" s="1"/>
  <c r="C34" i="1" s="1"/>
  <c r="F28" i="1" l="1"/>
</calcChain>
</file>

<file path=xl/sharedStrings.xml><?xml version="1.0" encoding="utf-8"?>
<sst xmlns="http://schemas.openxmlformats.org/spreadsheetml/2006/main" count="39" uniqueCount="35">
  <si>
    <t>EMPRESA DE EJEMPLO</t>
  </si>
  <si>
    <t>Tipo de impuesto</t>
  </si>
  <si>
    <t>RENTA</t>
  </si>
  <si>
    <t>Periodo gravable</t>
  </si>
  <si>
    <t>Fecha en la que va a realizar el pago</t>
  </si>
  <si>
    <t>Fecha inicial</t>
  </si>
  <si>
    <t>Nombre del contribuyente</t>
  </si>
  <si>
    <t>LIQUIDACIÓN</t>
  </si>
  <si>
    <t>Beneficio especial de tasa</t>
  </si>
  <si>
    <t>SI</t>
  </si>
  <si>
    <t>NO</t>
  </si>
  <si>
    <t>Dias de mora</t>
  </si>
  <si>
    <t>Tasa diaria a utilizar</t>
  </si>
  <si>
    <t>Interes de mora $</t>
  </si>
  <si>
    <t>Valor del impuesto base $</t>
  </si>
  <si>
    <t>TOTAL A PAGAR</t>
  </si>
  <si>
    <t>TOTAL A PAGAR EN RECIBO 490</t>
  </si>
  <si>
    <t>IMPUESTO</t>
  </si>
  <si>
    <t>INTERESES</t>
  </si>
  <si>
    <t>DATOS PARA LA LIQUIDACION</t>
  </si>
  <si>
    <t>Observaciones:</t>
  </si>
  <si>
    <t>Calculó</t>
  </si>
  <si>
    <t>Revisó</t>
  </si>
  <si>
    <t xml:space="preserve">SANCIÓN </t>
  </si>
  <si>
    <t>LIQUIDADOR DE INTERESES MORATORIOS</t>
  </si>
  <si>
    <t>Hasta</t>
  </si>
  <si>
    <t>Desde</t>
  </si>
  <si>
    <t>% Anual</t>
  </si>
  <si>
    <t>TASAS HISTRÓRICAS</t>
  </si>
  <si>
    <t>TASAS</t>
  </si>
  <si>
    <t>Consultar tasas en Superfinanciera</t>
  </si>
  <si>
    <r>
      <rPr>
        <b/>
        <sz val="10"/>
        <color theme="1"/>
        <rFont val="Arial"/>
        <family val="2"/>
      </rPr>
      <t>Tasa a aplicar</t>
    </r>
    <r>
      <rPr>
        <sz val="10"/>
        <color theme="10"/>
        <rFont val="Arial"/>
        <family val="2"/>
      </rPr>
      <t/>
    </r>
  </si>
  <si>
    <t>Impuestos nacionales</t>
  </si>
  <si>
    <t>2022</t>
  </si>
  <si>
    <t>Tasa Actualizada a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</si>
</sst>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C0A]d\-mmm\-yy;@"/>
    <numFmt numFmtId="165" formatCode="dd/mm/yyyy;@"/>
    <numFmt numFmtId="166" formatCode="_-* #,##0_-;\-* #,##0_-;_-* &quot;-&quot;??_-;_-@_-"/>
    <numFmt numFmtId="167" formatCode="0.0000000%"/>
    <numFmt numFmtId="168" formatCode="d/mm/yyyy;@"/>
    <numFmt numFmtId="169" formatCode="_-* #,##0.000000000_-;\-* #,##0.000000000_-;_-* &quot;-&quot;??_-;_-@_-"/>
    <numFmt numFmtId="170" formatCode="_-* #,##0.00000_-;\-* #,##0.00000_-;_-* &quot;-&quot;??_-;_-@_-"/>
  </numFmts>
  <fonts count="19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Tahoma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9"/>
      <color theme="1"/>
      <name val="Tahoma"/>
      <family val="2"/>
    </font>
    <font>
      <sz val="8"/>
      <color rgb="FFFF6600"/>
      <name val="Tahoma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 style="thin">
        <color rgb="FFFF6600"/>
      </left>
      <right style="thin">
        <color theme="0" tint="-0.14999847407452621"/>
      </right>
      <top style="thin">
        <color rgb="FFFF66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rgb="FFFF6600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rgb="FFFF6600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rgb="FFFF6600"/>
      </bottom>
      <diagonal/>
    </border>
    <border>
      <left style="thin">
        <color theme="1" tint="0.14999847407452621"/>
      </left>
      <right style="thin">
        <color theme="0" tint="-0.14999847407452621"/>
      </right>
      <top style="thin">
        <color theme="1" tint="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14999847407452621"/>
      </right>
      <top style="thin">
        <color theme="1" tint="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 style="thin">
        <color theme="1" tint="0.14999847407452621"/>
      </right>
      <top style="thin">
        <color theme="0" tint="-0.14999847407452621"/>
      </top>
      <bottom style="thin">
        <color theme="1" tint="0.14999847407452621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00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6" fillId="3" borderId="0" xfId="3" applyFill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9" fillId="5" borderId="1" xfId="0" applyFont="1" applyFill="1" applyBorder="1"/>
    <xf numFmtId="0" fontId="5" fillId="4" borderId="9" xfId="0" applyFont="1" applyFill="1" applyBorder="1"/>
    <xf numFmtId="0" fontId="5" fillId="4" borderId="11" xfId="0" applyFont="1" applyFill="1" applyBorder="1"/>
    <xf numFmtId="0" fontId="5" fillId="4" borderId="13" xfId="0" applyFont="1" applyFill="1" applyBorder="1"/>
    <xf numFmtId="3" fontId="4" fillId="4" borderId="10" xfId="1" applyNumberFormat="1" applyFont="1" applyFill="1" applyBorder="1" applyAlignment="1" applyProtection="1">
      <alignment horizontal="right"/>
    </xf>
    <xf numFmtId="167" fontId="4" fillId="4" borderId="12" xfId="2" applyNumberFormat="1" applyFont="1" applyFill="1" applyBorder="1" applyAlignment="1" applyProtection="1">
      <alignment horizontal="right"/>
    </xf>
    <xf numFmtId="166" fontId="5" fillId="4" borderId="14" xfId="1" applyNumberFormat="1" applyFont="1" applyFill="1" applyBorder="1" applyAlignment="1" applyProtection="1">
      <alignment horizontal="right"/>
    </xf>
    <xf numFmtId="166" fontId="5" fillId="3" borderId="10" xfId="1" applyNumberFormat="1" applyFont="1" applyFill="1" applyBorder="1" applyAlignment="1" applyProtection="1">
      <alignment horizontal="right"/>
      <protection locked="0"/>
    </xf>
    <xf numFmtId="166" fontId="5" fillId="4" borderId="12" xfId="1" applyNumberFormat="1" applyFont="1" applyFill="1" applyBorder="1" applyAlignment="1" applyProtection="1">
      <alignment horizontal="right"/>
    </xf>
    <xf numFmtId="0" fontId="5" fillId="6" borderId="13" xfId="0" applyFont="1" applyFill="1" applyBorder="1"/>
    <xf numFmtId="166" fontId="5" fillId="6" borderId="14" xfId="1" applyNumberFormat="1" applyFont="1" applyFill="1" applyBorder="1" applyAlignment="1" applyProtection="1">
      <alignment horizontal="right"/>
    </xf>
    <xf numFmtId="0" fontId="11" fillId="3" borderId="0" xfId="0" applyFont="1" applyFill="1" applyAlignment="1">
      <alignment horizontal="center"/>
    </xf>
    <xf numFmtId="0" fontId="12" fillId="3" borderId="0" xfId="0" applyFont="1" applyFill="1"/>
    <xf numFmtId="166" fontId="0" fillId="3" borderId="0" xfId="1" applyNumberFormat="1" applyFont="1" applyFill="1" applyProtection="1">
      <protection locked="0"/>
    </xf>
    <xf numFmtId="0" fontId="5" fillId="4" borderId="15" xfId="0" applyFont="1" applyFill="1" applyBorder="1"/>
    <xf numFmtId="0" fontId="5" fillId="4" borderId="17" xfId="0" applyFont="1" applyFill="1" applyBorder="1"/>
    <xf numFmtId="166" fontId="4" fillId="3" borderId="18" xfId="1" applyNumberFormat="1" applyFont="1" applyFill="1" applyBorder="1" applyAlignment="1" applyProtection="1">
      <alignment horizontal="right"/>
      <protection locked="0"/>
    </xf>
    <xf numFmtId="165" fontId="4" fillId="3" borderId="18" xfId="0" applyNumberFormat="1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 applyProtection="1">
      <alignment horizontal="left"/>
      <protection locked="0"/>
    </xf>
    <xf numFmtId="0" fontId="13" fillId="3" borderId="0" xfId="0" applyFont="1" applyFill="1"/>
    <xf numFmtId="166" fontId="0" fillId="3" borderId="0" xfId="1" applyNumberFormat="1" applyFont="1" applyFill="1" applyAlignment="1" applyProtection="1">
      <alignment horizontal="center"/>
      <protection locked="0"/>
    </xf>
    <xf numFmtId="10" fontId="4" fillId="7" borderId="1" xfId="0" applyNumberFormat="1" applyFont="1" applyFill="1" applyBorder="1" applyAlignment="1" applyProtection="1">
      <protection locked="0" hidden="1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0" fontId="4" fillId="7" borderId="1" xfId="2" applyNumberFormat="1" applyFont="1" applyFill="1" applyBorder="1" applyAlignment="1" applyProtection="1">
      <protection locked="0"/>
    </xf>
    <xf numFmtId="10" fontId="13" fillId="7" borderId="1" xfId="2" applyNumberFormat="1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alignment horizontal="right"/>
      <protection locked="0"/>
    </xf>
    <xf numFmtId="10" fontId="13" fillId="7" borderId="1" xfId="2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/>
      <protection hidden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168" fontId="13" fillId="4" borderId="1" xfId="0" applyNumberFormat="1" applyFont="1" applyFill="1" applyBorder="1" applyAlignment="1" applyProtection="1">
      <alignment horizontal="right"/>
    </xf>
    <xf numFmtId="166" fontId="6" fillId="3" borderId="0" xfId="3" applyNumberFormat="1" applyFill="1" applyProtection="1">
      <protection locked="0"/>
    </xf>
    <xf numFmtId="166" fontId="0" fillId="3" borderId="0" xfId="1" applyNumberFormat="1" applyFont="1" applyFill="1" applyProtection="1"/>
    <xf numFmtId="166" fontId="0" fillId="8" borderId="0" xfId="1" applyNumberFormat="1" applyFont="1" applyFill="1" applyProtection="1">
      <protection locked="0"/>
    </xf>
    <xf numFmtId="166" fontId="2" fillId="6" borderId="1" xfId="1" applyNumberFormat="1" applyFont="1" applyFill="1" applyBorder="1" applyAlignment="1" applyProtection="1">
      <alignment horizontal="center" vertical="center"/>
    </xf>
    <xf numFmtId="0" fontId="10" fillId="4" borderId="17" xfId="3" applyFont="1" applyFill="1" applyBorder="1"/>
    <xf numFmtId="169" fontId="0" fillId="3" borderId="0" xfId="1" applyNumberFormat="1" applyFont="1" applyFill="1" applyProtection="1">
      <protection locked="0"/>
    </xf>
    <xf numFmtId="170" fontId="0" fillId="3" borderId="0" xfId="1" applyNumberFormat="1" applyFont="1" applyFill="1" applyProtection="1">
      <protection locked="0"/>
    </xf>
    <xf numFmtId="166" fontId="2" fillId="0" borderId="0" xfId="1" applyNumberFormat="1" applyFont="1" applyFill="1" applyProtection="1">
      <protection locked="0"/>
    </xf>
    <xf numFmtId="0" fontId="7" fillId="3" borderId="19" xfId="0" applyFont="1" applyFill="1" applyBorder="1" applyProtection="1"/>
    <xf numFmtId="0" fontId="16" fillId="3" borderId="20" xfId="0" applyFont="1" applyFill="1" applyBorder="1" applyAlignment="1" applyProtection="1">
      <alignment horizontal="right"/>
    </xf>
    <xf numFmtId="168" fontId="13" fillId="4" borderId="21" xfId="0" applyNumberFormat="1" applyFont="1" applyFill="1" applyBorder="1" applyAlignment="1" applyProtection="1">
      <alignment horizontal="right"/>
    </xf>
    <xf numFmtId="10" fontId="13" fillId="3" borderId="22" xfId="2" applyNumberFormat="1" applyFont="1" applyFill="1" applyBorder="1" applyProtection="1">
      <protection locked="0"/>
    </xf>
    <xf numFmtId="168" fontId="13" fillId="4" borderId="23" xfId="0" applyNumberFormat="1" applyFont="1" applyFill="1" applyBorder="1" applyAlignment="1" applyProtection="1">
      <alignment horizontal="right"/>
    </xf>
    <xf numFmtId="168" fontId="13" fillId="4" borderId="24" xfId="0" applyNumberFormat="1" applyFont="1" applyFill="1" applyBorder="1" applyAlignment="1" applyProtection="1">
      <alignment horizontal="right"/>
    </xf>
    <xf numFmtId="168" fontId="13" fillId="4" borderId="23" xfId="0" applyNumberFormat="1" applyFont="1" applyFill="1" applyBorder="1" applyAlignment="1">
      <alignment horizontal="right"/>
    </xf>
    <xf numFmtId="168" fontId="13" fillId="4" borderId="24" xfId="0" applyNumberFormat="1" applyFont="1" applyFill="1" applyBorder="1" applyAlignment="1">
      <alignment horizontal="right"/>
    </xf>
    <xf numFmtId="0" fontId="11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0" fontId="13" fillId="4" borderId="1" xfId="2" applyNumberFormat="1" applyFont="1" applyFill="1" applyBorder="1" applyProtection="1"/>
    <xf numFmtId="10" fontId="13" fillId="4" borderId="21" xfId="2" applyNumberFormat="1" applyFont="1" applyFill="1" applyBorder="1" applyProtection="1"/>
    <xf numFmtId="10" fontId="13" fillId="4" borderId="22" xfId="2" applyNumberFormat="1" applyFont="1" applyFill="1" applyBorder="1" applyProtection="1"/>
    <xf numFmtId="10" fontId="5" fillId="3" borderId="18" xfId="2" applyNumberFormat="1" applyFont="1" applyFill="1" applyBorder="1" applyProtection="1"/>
    <xf numFmtId="10" fontId="4" fillId="4" borderId="22" xfId="2" applyNumberFormat="1" applyFont="1" applyFill="1" applyBorder="1" applyProtection="1"/>
    <xf numFmtId="10" fontId="0" fillId="3" borderId="0" xfId="2" applyNumberFormat="1" applyFont="1" applyFill="1" applyProtection="1">
      <protection locked="0"/>
    </xf>
    <xf numFmtId="10" fontId="13" fillId="4" borderId="22" xfId="2" applyNumberFormat="1" applyFont="1" applyFill="1" applyBorder="1" applyProtection="1">
      <protection locked="0"/>
    </xf>
    <xf numFmtId="166" fontId="15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14" fillId="3" borderId="0" xfId="1" applyNumberFormat="1" applyFont="1" applyFill="1" applyAlignment="1" applyProtection="1">
      <alignment horizontal="center" vertical="center" wrapText="1"/>
      <protection locked="0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avalancha-de-decretos/" TargetMode="External"/><Relationship Id="rId7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2419350</xdr:colOff>
      <xdr:row>46</xdr:row>
      <xdr:rowOff>104775</xdr:rowOff>
    </xdr:from>
    <xdr:to>
      <xdr:col>2</xdr:col>
      <xdr:colOff>0</xdr:colOff>
      <xdr:row>47</xdr:row>
      <xdr:rowOff>47625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3175" y="6400800"/>
          <a:ext cx="276225" cy="762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390524</xdr:colOff>
      <xdr:row>0</xdr:row>
      <xdr:rowOff>0</xdr:rowOff>
    </xdr:from>
    <xdr:to>
      <xdr:col>2</xdr:col>
      <xdr:colOff>2209800</xdr:colOff>
      <xdr:row>3</xdr:row>
      <xdr:rowOff>223610</xdr:rowOff>
    </xdr:to>
    <xdr:pic>
      <xdr:nvPicPr>
        <xdr:cNvPr id="3" name="Imagen 2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49" y="0"/>
          <a:ext cx="1819276" cy="65677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47625</xdr:colOff>
      <xdr:row>5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0050" y="828675"/>
          <a:ext cx="5486400" cy="114300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49</xdr:row>
      <xdr:rowOff>123826</xdr:rowOff>
    </xdr:from>
    <xdr:to>
      <xdr:col>3</xdr:col>
      <xdr:colOff>228600</xdr:colOff>
      <xdr:row>59</xdr:row>
      <xdr:rowOff>114300</xdr:rowOff>
    </xdr:to>
    <xdr:sp macro="" textlink="">
      <xdr:nvSpPr>
        <xdr:cNvPr id="5" name="Cuadro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0525" y="6810376"/>
          <a:ext cx="5676900" cy="132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Esta es una versión del aplicativo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a utilizarse para pago de deudas que se realicen a partir de  diciembre 1 de 2020. </a:t>
          </a:r>
          <a:b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Este calculo es basado en nuestro entendimiento de la normatividad (Art. 635 ET) y el valor calculado de intereses debe ser comparado con el que arroje la plataforma de la DIAN al momento de generar el recibo 490</a:t>
          </a:r>
        </a:p>
        <a:p>
          <a:pPr algn="ctr"/>
          <a:endParaRPr lang="es-MX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0</xdr:colOff>
      <xdr:row>0</xdr:row>
      <xdr:rowOff>38100</xdr:rowOff>
    </xdr:from>
    <xdr:to>
      <xdr:col>6</xdr:col>
      <xdr:colOff>730558</xdr:colOff>
      <xdr:row>3</xdr:row>
      <xdr:rowOff>155730</xdr:rowOff>
    </xdr:to>
    <xdr:grpSp>
      <xdr:nvGrpSpPr>
        <xdr:cNvPr id="7" name="Grupo 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63D162BE-C444-46E0-A2DB-48EB3A29E18E}"/>
            </a:ext>
          </a:extLst>
        </xdr:cNvPr>
        <xdr:cNvGrpSpPr/>
      </xdr:nvGrpSpPr>
      <xdr:grpSpPr>
        <a:xfrm>
          <a:off x="7562850" y="38100"/>
          <a:ext cx="1683058" cy="543080"/>
          <a:chOff x="8421456" y="1091214"/>
          <a:chExt cx="1683058" cy="52403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D69D52EC-C38C-4CE2-8950-6249E7EA2DC9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1A2D4A87-6F83-4D4A-B4B2-BC1FEC9B9D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8FCC0B6-537F-458A-A69F-2F55A93D0102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B60CF115-9A13-4346-B6BC-1831A1243523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6</xdr:col>
      <xdr:colOff>768351</xdr:colOff>
      <xdr:row>0</xdr:row>
      <xdr:rowOff>38100</xdr:rowOff>
    </xdr:from>
    <xdr:to>
      <xdr:col>10</xdr:col>
      <xdr:colOff>685801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E92237-5A54-4AF4-BC12-8BDD9E63B16A}"/>
            </a:ext>
          </a:extLst>
        </xdr:cNvPr>
        <xdr:cNvGrpSpPr/>
      </xdr:nvGrpSpPr>
      <xdr:grpSpPr>
        <a:xfrm>
          <a:off x="9283701" y="38100"/>
          <a:ext cx="1612900" cy="539750"/>
          <a:chOff x="6981288" y="3287542"/>
          <a:chExt cx="1654001" cy="575764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BBCBB3AD-DB9D-866D-5329-25CB4B80136B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9BCAA85-1E67-56AC-B53D-9A35E5DA6018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BD83D3EC-B86F-955C-0085-29DC6AC7DC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1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Normal="100" workbookViewId="0">
      <pane ySplit="5" topLeftCell="A6" activePane="bottomLeft" state="frozen"/>
      <selection pane="bottomLeft" activeCell="L15" sqref="L15"/>
    </sheetView>
  </sheetViews>
  <sheetFormatPr baseColWidth="10" defaultColWidth="12" defaultRowHeight="10" x14ac:dyDescent="0.2"/>
  <cols>
    <col min="1" max="1" width="6.77734375" style="1" customWidth="1"/>
    <col min="2" max="2" width="56" style="1" customWidth="1"/>
    <col min="3" max="3" width="39.33203125" style="1" customWidth="1"/>
    <col min="4" max="4" width="10.109375" style="1" customWidth="1"/>
    <col min="5" max="5" width="20.109375" style="27" customWidth="1"/>
    <col min="6" max="6" width="16.6640625" style="27" customWidth="1"/>
    <col min="7" max="7" width="15.33203125" style="27" customWidth="1"/>
    <col min="8" max="8" width="14.33203125" style="27" customWidth="1"/>
    <col min="9" max="9" width="4.21875" style="27" hidden="1" customWidth="1"/>
    <col min="10" max="10" width="8.88671875" style="27" hidden="1" customWidth="1"/>
    <col min="11" max="11" width="15.109375" style="27" bestFit="1" customWidth="1"/>
    <col min="12" max="13" width="12" style="27"/>
    <col min="14" max="16384" width="12" style="1"/>
  </cols>
  <sheetData>
    <row r="1" spans="1:10" ht="6.75" customHeight="1" x14ac:dyDescent="0.2"/>
    <row r="2" spans="1:10" ht="15.5" x14ac:dyDescent="0.35">
      <c r="B2" s="65" t="s">
        <v>24</v>
      </c>
    </row>
    <row r="3" spans="1:10" ht="11.5" x14ac:dyDescent="0.25">
      <c r="B3" s="64" t="s">
        <v>32</v>
      </c>
      <c r="G3" s="36"/>
    </row>
    <row r="4" spans="1:10" ht="20.25" customHeight="1" x14ac:dyDescent="0.25">
      <c r="B4" s="25"/>
      <c r="F4" s="1"/>
    </row>
    <row r="5" spans="1:10" ht="11.5" x14ac:dyDescent="0.25">
      <c r="F5" s="63" t="s">
        <v>34</v>
      </c>
    </row>
    <row r="6" spans="1:10" ht="2.25" customHeight="1" x14ac:dyDescent="0.2"/>
    <row r="7" spans="1:10" x14ac:dyDescent="0.2">
      <c r="B7" s="26"/>
      <c r="C7" s="1" t="str">
        <f>+F5</f>
        <v>Tasa Actualizada a noviembre de 2022</v>
      </c>
      <c r="F7" s="26"/>
    </row>
    <row r="8" spans="1:10" ht="3.75" customHeight="1" x14ac:dyDescent="0.2">
      <c r="I8" s="49"/>
      <c r="J8" s="49"/>
    </row>
    <row r="9" spans="1:10" ht="13" x14ac:dyDescent="0.3">
      <c r="B9" s="14" t="s">
        <v>19</v>
      </c>
      <c r="F9" s="50" t="s">
        <v>29</v>
      </c>
      <c r="I9" s="49"/>
      <c r="J9" s="49"/>
    </row>
    <row r="10" spans="1:10" ht="4.6500000000000004" customHeight="1" x14ac:dyDescent="0.2"/>
    <row r="11" spans="1:10" ht="13" x14ac:dyDescent="0.3">
      <c r="A11" s="3" t="s">
        <v>9</v>
      </c>
      <c r="B11" s="28" t="s">
        <v>6</v>
      </c>
      <c r="C11" s="32" t="s">
        <v>0</v>
      </c>
      <c r="F11" s="43" t="s">
        <v>27</v>
      </c>
      <c r="G11" s="44" t="s">
        <v>26</v>
      </c>
      <c r="H11" s="44" t="s">
        <v>25</v>
      </c>
      <c r="J11" s="48">
        <f>MONTH(C16)</f>
        <v>11</v>
      </c>
    </row>
    <row r="12" spans="1:10" ht="13" x14ac:dyDescent="0.3">
      <c r="A12" s="3" t="s">
        <v>10</v>
      </c>
      <c r="B12" s="29" t="s">
        <v>1</v>
      </c>
      <c r="C12" s="33" t="s">
        <v>2</v>
      </c>
      <c r="F12" s="58">
        <v>0.24490000000000001</v>
      </c>
      <c r="G12" s="61">
        <v>44562</v>
      </c>
      <c r="H12" s="62">
        <v>44592</v>
      </c>
      <c r="I12" s="27">
        <f t="shared" ref="I12:I17" si="0">MONTH(H12)</f>
        <v>1</v>
      </c>
      <c r="J12" s="40">
        <f>+F12</f>
        <v>0.24490000000000001</v>
      </c>
    </row>
    <row r="13" spans="1:10" ht="13" x14ac:dyDescent="0.3">
      <c r="B13" s="29" t="s">
        <v>3</v>
      </c>
      <c r="C13" s="34" t="s">
        <v>33</v>
      </c>
      <c r="F13" s="66">
        <v>0.2545</v>
      </c>
      <c r="G13" s="46">
        <v>44593</v>
      </c>
      <c r="H13" s="46">
        <v>44620</v>
      </c>
      <c r="I13" s="27">
        <f t="shared" si="0"/>
        <v>2</v>
      </c>
      <c r="J13" s="40">
        <f t="shared" ref="J13:J18" si="1">+F13</f>
        <v>0.2545</v>
      </c>
    </row>
    <row r="14" spans="1:10" ht="13" x14ac:dyDescent="0.3">
      <c r="B14" s="29" t="s">
        <v>14</v>
      </c>
      <c r="C14" s="30">
        <v>10000000</v>
      </c>
      <c r="F14" s="66">
        <v>0.2571</v>
      </c>
      <c r="G14" s="46">
        <v>44621</v>
      </c>
      <c r="H14" s="46">
        <v>44651</v>
      </c>
      <c r="I14" s="27">
        <f t="shared" si="0"/>
        <v>3</v>
      </c>
      <c r="J14" s="40">
        <f t="shared" si="1"/>
        <v>0.2571</v>
      </c>
    </row>
    <row r="15" spans="1:10" ht="13" x14ac:dyDescent="0.3">
      <c r="B15" s="29" t="s">
        <v>5</v>
      </c>
      <c r="C15" s="31">
        <v>44562</v>
      </c>
      <c r="E15" s="53"/>
      <c r="F15" s="66">
        <v>0.26579999999999998</v>
      </c>
      <c r="G15" s="46">
        <v>44652</v>
      </c>
      <c r="H15" s="46">
        <v>44681</v>
      </c>
      <c r="I15" s="27">
        <f t="shared" si="0"/>
        <v>4</v>
      </c>
      <c r="J15" s="40">
        <f t="shared" si="1"/>
        <v>0.26579999999999998</v>
      </c>
    </row>
    <row r="16" spans="1:10" ht="13" x14ac:dyDescent="0.3">
      <c r="B16" s="29" t="s">
        <v>4</v>
      </c>
      <c r="C16" s="31">
        <v>44880</v>
      </c>
      <c r="F16" s="67">
        <v>0.2757</v>
      </c>
      <c r="G16" s="57">
        <v>44682</v>
      </c>
      <c r="H16" s="57">
        <v>44712</v>
      </c>
      <c r="I16" s="27">
        <f t="shared" si="0"/>
        <v>5</v>
      </c>
      <c r="J16" s="40">
        <f t="shared" si="1"/>
        <v>0.2757</v>
      </c>
    </row>
    <row r="17" spans="2:12" ht="13" x14ac:dyDescent="0.3">
      <c r="B17" s="51" t="s">
        <v>31</v>
      </c>
      <c r="C17" s="69">
        <f>IFERROR(VLOOKUP(J11,I12:J25,2,0),0%)</f>
        <v>0.36670000000000003</v>
      </c>
      <c r="D17" s="2"/>
      <c r="F17" s="68">
        <v>0.28599999999999998</v>
      </c>
      <c r="G17" s="59">
        <v>44713</v>
      </c>
      <c r="H17" s="60">
        <v>44742</v>
      </c>
      <c r="I17" s="27">
        <f t="shared" si="0"/>
        <v>6</v>
      </c>
      <c r="J17" s="40">
        <f t="shared" si="1"/>
        <v>0.28599999999999998</v>
      </c>
    </row>
    <row r="18" spans="2:12" ht="13" x14ac:dyDescent="0.3">
      <c r="B18" s="55" t="s">
        <v>8</v>
      </c>
      <c r="C18" s="56" t="s">
        <v>10</v>
      </c>
      <c r="F18" s="70">
        <v>0.29920000000000002</v>
      </c>
      <c r="G18" s="59">
        <v>44743</v>
      </c>
      <c r="H18" s="60">
        <v>44773</v>
      </c>
      <c r="I18" s="27">
        <f t="shared" ref="I18:I21" si="2">MONTH(H18)</f>
        <v>7</v>
      </c>
      <c r="J18" s="40">
        <f t="shared" si="1"/>
        <v>0.29920000000000002</v>
      </c>
      <c r="K18" s="52"/>
    </row>
    <row r="19" spans="2:12" ht="12.5" x14ac:dyDescent="0.25">
      <c r="B19" s="4"/>
      <c r="C19" s="35"/>
      <c r="F19" s="68">
        <v>0.31319999999999998</v>
      </c>
      <c r="G19" s="59">
        <v>44774</v>
      </c>
      <c r="H19" s="60">
        <v>44804</v>
      </c>
      <c r="I19" s="27">
        <f t="shared" si="2"/>
        <v>8</v>
      </c>
      <c r="J19" s="40">
        <f t="shared" ref="J19:J21" si="3">+F19</f>
        <v>0.31319999999999998</v>
      </c>
      <c r="K19" s="71"/>
      <c r="L19" s="53"/>
    </row>
    <row r="20" spans="2:12" ht="12.5" x14ac:dyDescent="0.25">
      <c r="B20" s="4"/>
      <c r="C20" s="35"/>
      <c r="F20" s="68">
        <v>0.33250000000000002</v>
      </c>
      <c r="G20" s="59">
        <v>44805</v>
      </c>
      <c r="H20" s="60">
        <v>44834</v>
      </c>
      <c r="I20" s="27">
        <f t="shared" si="2"/>
        <v>9</v>
      </c>
      <c r="J20" s="40">
        <f t="shared" si="3"/>
        <v>0.33250000000000002</v>
      </c>
    </row>
    <row r="21" spans="2:12" ht="12.5" x14ac:dyDescent="0.25">
      <c r="B21" s="4"/>
      <c r="C21" s="35"/>
      <c r="F21" s="72">
        <v>0.34920000000000001</v>
      </c>
      <c r="G21" s="61">
        <v>44835</v>
      </c>
      <c r="H21" s="62">
        <v>44865</v>
      </c>
      <c r="I21" s="27">
        <f t="shared" si="2"/>
        <v>10</v>
      </c>
      <c r="J21" s="40">
        <f t="shared" si="3"/>
        <v>0.34920000000000001</v>
      </c>
    </row>
    <row r="22" spans="2:12" ht="13" x14ac:dyDescent="0.3">
      <c r="B22" s="14" t="s">
        <v>7</v>
      </c>
      <c r="C22" s="35"/>
      <c r="F22" s="72">
        <v>0.36670000000000003</v>
      </c>
      <c r="G22" s="61">
        <v>44866</v>
      </c>
      <c r="H22" s="62">
        <v>44895</v>
      </c>
      <c r="I22" s="27">
        <f t="shared" ref="I22:I24" si="4">MONTH(H22)</f>
        <v>11</v>
      </c>
      <c r="J22" s="40">
        <f t="shared" ref="J22:J24" si="5">+F22</f>
        <v>0.36670000000000003</v>
      </c>
    </row>
    <row r="23" spans="2:12" ht="12.5" x14ac:dyDescent="0.25">
      <c r="B23" s="4"/>
      <c r="C23" s="35"/>
      <c r="F23" s="68"/>
      <c r="G23" s="61"/>
      <c r="H23" s="62"/>
      <c r="I23" s="27">
        <f t="shared" si="4"/>
        <v>1</v>
      </c>
      <c r="J23" s="40">
        <f t="shared" si="5"/>
        <v>0</v>
      </c>
    </row>
    <row r="24" spans="2:12" ht="13" x14ac:dyDescent="0.3">
      <c r="B24" s="15" t="s">
        <v>11</v>
      </c>
      <c r="C24" s="18">
        <f>+C16-C15</f>
        <v>318</v>
      </c>
      <c r="F24" s="68"/>
      <c r="G24" s="61"/>
      <c r="H24" s="62"/>
      <c r="I24" s="27">
        <f t="shared" si="4"/>
        <v>1</v>
      </c>
      <c r="J24" s="40">
        <f t="shared" si="5"/>
        <v>0</v>
      </c>
    </row>
    <row r="25" spans="2:12" ht="11.5" customHeight="1" x14ac:dyDescent="0.3">
      <c r="B25" s="16" t="s">
        <v>12</v>
      </c>
      <c r="C25" s="19">
        <f>IF(C18="NO",C17/365,C17/365/2)</f>
        <v>1.0046575342465753E-3</v>
      </c>
    </row>
    <row r="26" spans="2:12" ht="13" x14ac:dyDescent="0.3">
      <c r="B26" s="17" t="s">
        <v>13</v>
      </c>
      <c r="C26" s="20">
        <f>ROUNDUP(C14*C25*C24,-3)</f>
        <v>3195000</v>
      </c>
      <c r="G26" s="47" t="s">
        <v>30</v>
      </c>
    </row>
    <row r="27" spans="2:12" ht="4.6500000000000004" customHeight="1" x14ac:dyDescent="0.25">
      <c r="B27" s="4"/>
      <c r="C27" s="35"/>
    </row>
    <row r="28" spans="2:12" ht="12.5" x14ac:dyDescent="0.25">
      <c r="B28" s="4"/>
      <c r="C28" s="35"/>
      <c r="F28" s="73" t="str">
        <f>IF(C17=0%,"Descargue la versión actualizada de la herramienta","")</f>
        <v/>
      </c>
      <c r="G28" s="73"/>
      <c r="H28" s="73"/>
    </row>
    <row r="29" spans="2:12" ht="13" x14ac:dyDescent="0.3">
      <c r="B29" s="14" t="s">
        <v>16</v>
      </c>
      <c r="C29" s="35"/>
      <c r="F29" s="73"/>
      <c r="G29" s="73"/>
      <c r="H29" s="73"/>
    </row>
    <row r="30" spans="2:12" ht="12.5" customHeight="1" x14ac:dyDescent="0.25">
      <c r="B30" s="4"/>
      <c r="C30" s="35"/>
      <c r="F30" s="73"/>
      <c r="G30" s="73"/>
      <c r="H30" s="73"/>
    </row>
    <row r="31" spans="2:12" ht="12.5" customHeight="1" x14ac:dyDescent="0.3">
      <c r="B31" s="15" t="s">
        <v>23</v>
      </c>
      <c r="C31" s="21"/>
      <c r="E31" s="54"/>
      <c r="F31" s="73"/>
      <c r="G31" s="73"/>
      <c r="H31" s="73"/>
    </row>
    <row r="32" spans="2:12" ht="12.5" customHeight="1" x14ac:dyDescent="0.3">
      <c r="B32" s="16" t="s">
        <v>18</v>
      </c>
      <c r="C32" s="22">
        <f>+C26</f>
        <v>3195000</v>
      </c>
      <c r="F32" s="73"/>
      <c r="G32" s="73"/>
      <c r="H32" s="73"/>
    </row>
    <row r="33" spans="2:8" ht="12.5" customHeight="1" x14ac:dyDescent="0.3">
      <c r="B33" s="16" t="s">
        <v>17</v>
      </c>
      <c r="C33" s="22">
        <f>+C14</f>
        <v>10000000</v>
      </c>
      <c r="F33" s="73"/>
      <c r="G33" s="73"/>
      <c r="H33" s="73"/>
    </row>
    <row r="34" spans="2:8" ht="12.5" customHeight="1" x14ac:dyDescent="0.3">
      <c r="B34" s="23" t="s">
        <v>15</v>
      </c>
      <c r="C34" s="24">
        <f>+C31+C32+C33</f>
        <v>13195000</v>
      </c>
      <c r="F34" s="73"/>
      <c r="G34" s="73"/>
      <c r="H34" s="73"/>
    </row>
    <row r="36" spans="2:8" x14ac:dyDescent="0.2">
      <c r="F36" s="74" t="str">
        <f>IF(C16&lt;G12,"Esta versión del aplicativo solo sirve para calcular intereses de mora para pago con fecha actual","")</f>
        <v/>
      </c>
      <c r="G36" s="74"/>
      <c r="H36" s="74"/>
    </row>
    <row r="37" spans="2:8" x14ac:dyDescent="0.2">
      <c r="F37" s="74"/>
      <c r="G37" s="74"/>
      <c r="H37" s="74"/>
    </row>
    <row r="38" spans="2:8" x14ac:dyDescent="0.2">
      <c r="B38" s="6" t="s">
        <v>20</v>
      </c>
      <c r="C38" s="7"/>
      <c r="F38" s="74"/>
      <c r="G38" s="74"/>
      <c r="H38" s="74"/>
    </row>
    <row r="39" spans="2:8" x14ac:dyDescent="0.2">
      <c r="B39" s="8"/>
      <c r="C39" s="9"/>
    </row>
    <row r="40" spans="2:8" x14ac:dyDescent="0.2">
      <c r="B40" s="8"/>
      <c r="C40" s="9"/>
    </row>
    <row r="41" spans="2:8" x14ac:dyDescent="0.2">
      <c r="B41" s="8"/>
      <c r="C41" s="9"/>
    </row>
    <row r="42" spans="2:8" x14ac:dyDescent="0.2">
      <c r="B42" s="8"/>
      <c r="C42" s="9"/>
    </row>
    <row r="43" spans="2:8" x14ac:dyDescent="0.2">
      <c r="B43" s="10"/>
      <c r="C43" s="11"/>
    </row>
    <row r="47" spans="2:8" x14ac:dyDescent="0.2">
      <c r="B47" s="12"/>
      <c r="C47" s="13"/>
    </row>
    <row r="48" spans="2:8" x14ac:dyDescent="0.2">
      <c r="B48" s="1" t="s">
        <v>21</v>
      </c>
      <c r="C48" s="1" t="s">
        <v>22</v>
      </c>
    </row>
    <row r="50" spans="2:4" x14ac:dyDescent="0.2">
      <c r="B50" s="5"/>
      <c r="C50" s="5"/>
      <c r="D50" s="5"/>
    </row>
    <row r="51" spans="2:4" x14ac:dyDescent="0.2">
      <c r="B51" s="5"/>
      <c r="C51" s="5"/>
      <c r="D51" s="5"/>
    </row>
    <row r="52" spans="2:4" x14ac:dyDescent="0.2">
      <c r="B52" s="5"/>
      <c r="C52" s="5"/>
      <c r="D52" s="5"/>
    </row>
    <row r="53" spans="2:4" x14ac:dyDescent="0.2">
      <c r="B53" s="5"/>
      <c r="C53" s="5"/>
      <c r="D53" s="5"/>
    </row>
    <row r="54" spans="2:4" x14ac:dyDescent="0.2">
      <c r="B54" s="5"/>
      <c r="C54" s="5"/>
      <c r="D54" s="5"/>
    </row>
    <row r="55" spans="2:4" x14ac:dyDescent="0.2">
      <c r="B55" s="5"/>
      <c r="C55" s="5"/>
      <c r="D55" s="5"/>
    </row>
    <row r="56" spans="2:4" x14ac:dyDescent="0.2">
      <c r="B56" s="5"/>
      <c r="C56" s="5"/>
      <c r="D56" s="5"/>
    </row>
    <row r="57" spans="2:4" x14ac:dyDescent="0.2">
      <c r="B57" s="5"/>
      <c r="C57" s="5"/>
      <c r="D57" s="5"/>
    </row>
    <row r="58" spans="2:4" x14ac:dyDescent="0.2">
      <c r="B58" s="5"/>
      <c r="C58" s="5"/>
      <c r="D58" s="5"/>
    </row>
    <row r="59" spans="2:4" x14ac:dyDescent="0.2">
      <c r="B59" s="5"/>
      <c r="C59" s="5"/>
      <c r="D59" s="5"/>
    </row>
    <row r="60" spans="2:4" x14ac:dyDescent="0.2">
      <c r="B60" s="5"/>
      <c r="C60" s="5"/>
      <c r="D60" s="5"/>
    </row>
    <row r="61" spans="2:4" x14ac:dyDescent="0.2">
      <c r="B61" s="5"/>
      <c r="C61" s="5"/>
      <c r="D61" s="5"/>
    </row>
    <row r="62" spans="2:4" x14ac:dyDescent="0.2">
      <c r="B62" s="5"/>
      <c r="C62" s="5"/>
      <c r="D62" s="5"/>
    </row>
  </sheetData>
  <sheetProtection algorithmName="SHA-512" hashValue="wyuLS0iETivBj3J7+sgzIr/zDSiePkZlCotNRAbrAcJRYc8nAfTkZumH0IG+8GXnnn/8grX0sFAc2KLCm5YlsA==" saltValue="6KnBcTtAIpUJJotJO7YVeg==" spinCount="100000" sheet="1" formatCells="0" formatColumns="0" formatRows="0"/>
  <mergeCells count="2">
    <mergeCell ref="F28:H34"/>
    <mergeCell ref="F36:H38"/>
  </mergeCells>
  <conditionalFormatting sqref="J12:J18">
    <cfRule type="cellIs" dxfId="26" priority="6" stopIfTrue="1" operator="equal">
      <formula>0</formula>
    </cfRule>
  </conditionalFormatting>
  <conditionalFormatting sqref="J12:J18">
    <cfRule type="cellIs" dxfId="25" priority="5" stopIfTrue="1" operator="equal">
      <formula>0</formula>
    </cfRule>
  </conditionalFormatting>
  <conditionalFormatting sqref="J12:J18">
    <cfRule type="cellIs" dxfId="24" priority="4" stopIfTrue="1" operator="equal">
      <formula>0</formula>
    </cfRule>
  </conditionalFormatting>
  <conditionalFormatting sqref="J19:J24">
    <cfRule type="cellIs" dxfId="23" priority="3" stopIfTrue="1" operator="equal">
      <formula>0</formula>
    </cfRule>
  </conditionalFormatting>
  <conditionalFormatting sqref="J19:J24">
    <cfRule type="cellIs" dxfId="22" priority="2" stopIfTrue="1" operator="equal">
      <formula>0</formula>
    </cfRule>
  </conditionalFormatting>
  <conditionalFormatting sqref="J19:J24">
    <cfRule type="cellIs" dxfId="21" priority="1" stopIfTrue="1" operator="equal">
      <formula>0</formula>
    </cfRule>
  </conditionalFormatting>
  <dataValidations xWindow="955" yWindow="822" count="6">
    <dataValidation type="date" allowBlank="1" showInputMessage="1" showErrorMessage="1" errorTitle="FECHA " error="FORMATO DE FECHA DD/MM/AAAA_x000a_LA FECHA DE PAGO ESTÁ POR FUERA DEL RANGO AUTORIZADO" prompt="Digite dd/mm/aaaa_x000a_Fecha en la que va a realizar el pago" sqref="C16" xr:uid="{00000000-0002-0000-0000-000000000000}">
      <formula1>44562</formula1>
      <formula2>44926</formula2>
    </dataValidation>
    <dataValidation allowBlank="1" showInputMessage="1" showErrorMessage="1" prompt="Digite el valor sobre el que se va a calcular los intereses de mora" sqref="C14" xr:uid="{00000000-0002-0000-0000-000001000000}"/>
    <dataValidation allowBlank="1" showInputMessage="1" showErrorMessage="1" promptTitle="Actualizar tasa cada mes" prompt="Segun el decreto 688 de mayo de 2020, la tasa a usar hasta noviembre 30 de 2020 es la tasa de interés bancario corriente para la modalidad de créditos de consumo y ordinario, certificado por la Superfinanciera en el respectivo mes de liquidación y pago." sqref="C17" xr:uid="{00000000-0002-0000-0000-000002000000}"/>
    <dataValidation allowBlank="1" showInputMessage="1" showErrorMessage="1" prompt="Digite el valor de la sanción" sqref="C31" xr:uid="{00000000-0002-0000-0000-000003000000}"/>
    <dataValidation type="date" allowBlank="1" showInputMessage="1" showErrorMessage="1" errorTitle="FECHA " error="FORMATO DE FECHA DD/MM/AAAA_x000a_LA FECHA DE PAGO ES SUPERIOR EN 90 DIAS AL DIA DE HOY" prompt="Digite dd/mm/aaaa_x000a_Fecha vencimiento inicial de la obligación " sqref="C15" xr:uid="{00000000-0002-0000-0000-000004000000}">
      <formula1>1</formula1>
      <formula2>C19</formula2>
    </dataValidation>
    <dataValidation allowBlank="1" showInputMessage="1" showErrorMessage="1" prompt="Recuerde que actualmente los intereses se calculan con la tasa vigente en el mes del cálculo. No se requiere tasas históricas." sqref="F12:H24" xr:uid="{4A9FA262-9A23-452B-948E-A2D828D46D4E}"/>
  </dataValidations>
  <hyperlinks>
    <hyperlink ref="B17" r:id="rId1" tooltip="Consultar tasa" display="Tasa a aplicar    Consultar Tasas" xr:uid="{00000000-0004-0000-0000-000000000000}"/>
    <hyperlink ref="G26" r:id="rId2" tooltip="Consultar tasas" xr:uid="{00000000-0004-0000-0000-000001000000}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3"/>
  <headerFooter>
    <oddFooter>&amp;CLiquidador de intereses consultorcontable.com&amp;R&amp;D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9"/>
  <sheetViews>
    <sheetView topLeftCell="A7" workbookViewId="0">
      <selection activeCell="G81" sqref="G81"/>
    </sheetView>
  </sheetViews>
  <sheetFormatPr baseColWidth="10" defaultColWidth="12" defaultRowHeight="10" x14ac:dyDescent="0.2"/>
  <cols>
    <col min="1" max="1" width="3.33203125" style="1" customWidth="1"/>
    <col min="2" max="2" width="13.44140625" style="1" customWidth="1"/>
    <col min="3" max="3" width="14.44140625" style="1" customWidth="1"/>
    <col min="4" max="16384" width="12" style="1"/>
  </cols>
  <sheetData>
    <row r="3" spans="2:4" ht="13" x14ac:dyDescent="0.3">
      <c r="B3" s="14" t="s">
        <v>28</v>
      </c>
      <c r="C3" s="45"/>
      <c r="D3" s="45"/>
    </row>
    <row r="6" spans="2:4" ht="13" x14ac:dyDescent="0.3">
      <c r="B6" s="43" t="s">
        <v>27</v>
      </c>
      <c r="C6" s="44" t="s">
        <v>26</v>
      </c>
      <c r="D6" s="44" t="s">
        <v>25</v>
      </c>
    </row>
    <row r="7" spans="2:4" ht="12.5" x14ac:dyDescent="0.25">
      <c r="B7" s="37">
        <v>0.20630000000000001</v>
      </c>
      <c r="C7" s="38"/>
      <c r="D7" s="38">
        <v>38926</v>
      </c>
    </row>
    <row r="8" spans="2:4" ht="12.5" x14ac:dyDescent="0.25">
      <c r="B8" s="37">
        <v>0.22620000000000001</v>
      </c>
      <c r="C8" s="38">
        <v>38927</v>
      </c>
      <c r="D8" s="38">
        <v>38929</v>
      </c>
    </row>
    <row r="9" spans="2:4" ht="12.5" x14ac:dyDescent="0.25">
      <c r="B9" s="37">
        <v>0.2253</v>
      </c>
      <c r="C9" s="38">
        <v>38930</v>
      </c>
      <c r="D9" s="38">
        <v>38960</v>
      </c>
    </row>
    <row r="10" spans="2:4" ht="12.5" x14ac:dyDescent="0.25">
      <c r="B10" s="37">
        <v>0.2258</v>
      </c>
      <c r="C10" s="38">
        <v>38961</v>
      </c>
      <c r="D10" s="38">
        <v>38990</v>
      </c>
    </row>
    <row r="11" spans="2:4" ht="12.5" x14ac:dyDescent="0.25">
      <c r="B11" s="37">
        <v>0.2261</v>
      </c>
      <c r="C11" s="38">
        <v>38991</v>
      </c>
      <c r="D11" s="38">
        <v>39082</v>
      </c>
    </row>
    <row r="12" spans="2:4" ht="12.5" x14ac:dyDescent="0.25">
      <c r="B12" s="39">
        <v>0.32090000000000002</v>
      </c>
      <c r="C12" s="38">
        <v>39083</v>
      </c>
      <c r="D12" s="38">
        <v>39138</v>
      </c>
    </row>
    <row r="13" spans="2:4" ht="12.5" x14ac:dyDescent="0.25">
      <c r="B13" s="39">
        <v>0.20749999999999999</v>
      </c>
      <c r="C13" s="38">
        <v>39139</v>
      </c>
      <c r="D13" s="38">
        <v>39172</v>
      </c>
    </row>
    <row r="14" spans="2:4" ht="12.5" x14ac:dyDescent="0.25">
      <c r="B14" s="39">
        <v>0.25119999999999998</v>
      </c>
      <c r="C14" s="38">
        <v>39173</v>
      </c>
      <c r="D14" s="38">
        <v>39263</v>
      </c>
    </row>
    <row r="15" spans="2:4" ht="12.5" x14ac:dyDescent="0.25">
      <c r="B15" s="39">
        <v>0.28510000000000002</v>
      </c>
      <c r="C15" s="38">
        <v>39264</v>
      </c>
      <c r="D15" s="38">
        <v>39355</v>
      </c>
    </row>
    <row r="16" spans="2:4" ht="12.5" x14ac:dyDescent="0.25">
      <c r="B16" s="40">
        <f>21.26*1.5%</f>
        <v>0.31890000000000002</v>
      </c>
      <c r="C16" s="41">
        <v>39356</v>
      </c>
      <c r="D16" s="41">
        <v>39447</v>
      </c>
    </row>
    <row r="17" spans="2:4" ht="12.5" x14ac:dyDescent="0.25">
      <c r="B17" s="40">
        <v>0.32750000000000001</v>
      </c>
      <c r="C17" s="41">
        <v>39448</v>
      </c>
      <c r="D17" s="41">
        <v>39538</v>
      </c>
    </row>
    <row r="18" spans="2:4" ht="12.5" x14ac:dyDescent="0.25">
      <c r="B18" s="40">
        <v>0.32879999999999998</v>
      </c>
      <c r="C18" s="41">
        <v>39539</v>
      </c>
      <c r="D18" s="41">
        <v>39629</v>
      </c>
    </row>
    <row r="19" spans="2:4" ht="12.5" x14ac:dyDescent="0.25">
      <c r="B19" s="40">
        <v>0.32269999999999999</v>
      </c>
      <c r="C19" s="41">
        <v>39630</v>
      </c>
      <c r="D19" s="41">
        <v>39721</v>
      </c>
    </row>
    <row r="20" spans="2:4" ht="12.5" x14ac:dyDescent="0.25">
      <c r="B20" s="40">
        <v>0.31530000000000002</v>
      </c>
      <c r="C20" s="41">
        <v>39722</v>
      </c>
      <c r="D20" s="41">
        <v>39813</v>
      </c>
    </row>
    <row r="21" spans="2:4" ht="12.5" x14ac:dyDescent="0.25">
      <c r="B21" s="40">
        <v>0.30709999999999998</v>
      </c>
      <c r="C21" s="41">
        <v>39814</v>
      </c>
      <c r="D21" s="41">
        <v>39903</v>
      </c>
    </row>
    <row r="22" spans="2:4" ht="12.5" x14ac:dyDescent="0.25">
      <c r="B22" s="40">
        <v>0.30420000000000003</v>
      </c>
      <c r="C22" s="41">
        <v>39904</v>
      </c>
      <c r="D22" s="41">
        <v>39994</v>
      </c>
    </row>
    <row r="23" spans="2:4" ht="12.5" x14ac:dyDescent="0.25">
      <c r="B23" s="40">
        <v>0.27979999999999999</v>
      </c>
      <c r="C23" s="41">
        <v>39995</v>
      </c>
      <c r="D23" s="41">
        <v>40086</v>
      </c>
    </row>
    <row r="24" spans="2:4" ht="12.5" x14ac:dyDescent="0.25">
      <c r="B24" s="40">
        <v>0.25919999999999999</v>
      </c>
      <c r="C24" s="41">
        <v>40087</v>
      </c>
      <c r="D24" s="41">
        <v>40178</v>
      </c>
    </row>
    <row r="25" spans="2:4" ht="12.5" x14ac:dyDescent="0.25">
      <c r="B25" s="40">
        <v>0.24210000000000001</v>
      </c>
      <c r="C25" s="41">
        <v>40179</v>
      </c>
      <c r="D25" s="41">
        <v>40268</v>
      </c>
    </row>
    <row r="26" spans="2:4" ht="12.5" x14ac:dyDescent="0.25">
      <c r="B26" s="40">
        <v>0.22969999999999999</v>
      </c>
      <c r="C26" s="41">
        <v>40269</v>
      </c>
      <c r="D26" s="41">
        <v>40359</v>
      </c>
    </row>
    <row r="27" spans="2:4" ht="12.5" x14ac:dyDescent="0.25">
      <c r="B27" s="40">
        <v>0.22409999999999999</v>
      </c>
      <c r="C27" s="41">
        <v>40360</v>
      </c>
      <c r="D27" s="41">
        <v>40451</v>
      </c>
    </row>
    <row r="28" spans="2:4" ht="12.5" x14ac:dyDescent="0.25">
      <c r="B28" s="40">
        <v>0.2132</v>
      </c>
      <c r="C28" s="41">
        <v>40452</v>
      </c>
      <c r="D28" s="41">
        <v>40543</v>
      </c>
    </row>
    <row r="29" spans="2:4" ht="12.5" x14ac:dyDescent="0.25">
      <c r="B29" s="40">
        <v>0.23419999999999999</v>
      </c>
      <c r="C29" s="41">
        <v>40544</v>
      </c>
      <c r="D29" s="41">
        <v>40633</v>
      </c>
    </row>
    <row r="30" spans="2:4" ht="12.5" x14ac:dyDescent="0.25">
      <c r="B30" s="40">
        <v>0.26540000000000002</v>
      </c>
      <c r="C30" s="41">
        <v>40634</v>
      </c>
      <c r="D30" s="41">
        <v>40724</v>
      </c>
    </row>
    <row r="31" spans="2:4" ht="12.5" x14ac:dyDescent="0.25">
      <c r="B31" s="40">
        <v>0.27950000000000003</v>
      </c>
      <c r="C31" s="41">
        <v>40725</v>
      </c>
      <c r="D31" s="41">
        <v>40816</v>
      </c>
    </row>
    <row r="32" spans="2:4" ht="12.5" x14ac:dyDescent="0.25">
      <c r="B32" s="40">
        <v>0.29089999999999999</v>
      </c>
      <c r="C32" s="41">
        <v>40817</v>
      </c>
      <c r="D32" s="41">
        <v>40908</v>
      </c>
    </row>
    <row r="33" spans="2:4" ht="12.5" x14ac:dyDescent="0.25">
      <c r="B33" s="40">
        <v>0.29880000000000001</v>
      </c>
      <c r="C33" s="41">
        <v>40909</v>
      </c>
      <c r="D33" s="41">
        <v>40999</v>
      </c>
    </row>
    <row r="34" spans="2:4" ht="12.5" x14ac:dyDescent="0.25">
      <c r="B34" s="40">
        <v>0.30780000000000002</v>
      </c>
      <c r="C34" s="41">
        <v>41000</v>
      </c>
      <c r="D34" s="41">
        <v>41090</v>
      </c>
    </row>
    <row r="35" spans="2:4" ht="12.5" x14ac:dyDescent="0.25">
      <c r="B35" s="40">
        <v>0.31290000000000001</v>
      </c>
      <c r="C35" s="41">
        <v>41091</v>
      </c>
      <c r="D35" s="41">
        <v>41182</v>
      </c>
    </row>
    <row r="36" spans="2:4" ht="12.5" x14ac:dyDescent="0.25">
      <c r="B36" s="40">
        <v>0.31340000000000001</v>
      </c>
      <c r="C36" s="41">
        <v>41183</v>
      </c>
      <c r="D36" s="41">
        <v>41274</v>
      </c>
    </row>
    <row r="37" spans="2:4" ht="12.5" x14ac:dyDescent="0.25">
      <c r="B37" s="40">
        <v>0.31130000000000002</v>
      </c>
      <c r="C37" s="41">
        <v>41275</v>
      </c>
      <c r="D37" s="41">
        <v>41364</v>
      </c>
    </row>
    <row r="38" spans="2:4" ht="12.5" x14ac:dyDescent="0.25">
      <c r="B38" s="40">
        <v>0.3125</v>
      </c>
      <c r="C38" s="41">
        <v>41365</v>
      </c>
      <c r="D38" s="41">
        <v>41455</v>
      </c>
    </row>
    <row r="39" spans="2:4" ht="12.5" x14ac:dyDescent="0.25">
      <c r="B39" s="40">
        <v>0.30509999999999998</v>
      </c>
      <c r="C39" s="41">
        <v>41456</v>
      </c>
      <c r="D39" s="41">
        <v>41547</v>
      </c>
    </row>
    <row r="40" spans="2:4" ht="12.5" x14ac:dyDescent="0.25">
      <c r="B40" s="40">
        <v>0.29780000000000001</v>
      </c>
      <c r="C40" s="41">
        <v>41548</v>
      </c>
      <c r="D40" s="41">
        <v>41639</v>
      </c>
    </row>
    <row r="41" spans="2:4" ht="12.5" x14ac:dyDescent="0.25">
      <c r="B41" s="40">
        <v>0.29480000000000001</v>
      </c>
      <c r="C41" s="41">
        <v>41640</v>
      </c>
      <c r="D41" s="41">
        <v>41729</v>
      </c>
    </row>
    <row r="42" spans="2:4" ht="12.5" x14ac:dyDescent="0.25">
      <c r="B42" s="40">
        <v>0.29449999999999998</v>
      </c>
      <c r="C42" s="41">
        <v>41730</v>
      </c>
      <c r="D42" s="41">
        <v>41820</v>
      </c>
    </row>
    <row r="43" spans="2:4" ht="12.5" x14ac:dyDescent="0.25">
      <c r="B43" s="40">
        <v>0.28999999999999998</v>
      </c>
      <c r="C43" s="41">
        <v>41821</v>
      </c>
      <c r="D43" s="41">
        <v>41912</v>
      </c>
    </row>
    <row r="44" spans="2:4" ht="12.5" x14ac:dyDescent="0.25">
      <c r="B44" s="40">
        <v>0.28760000000000002</v>
      </c>
      <c r="C44" s="41">
        <v>41913</v>
      </c>
      <c r="D44" s="41">
        <v>42004</v>
      </c>
    </row>
    <row r="45" spans="2:4" ht="12.5" x14ac:dyDescent="0.25">
      <c r="B45" s="40">
        <v>0.28820000000000001</v>
      </c>
      <c r="C45" s="41">
        <v>42005</v>
      </c>
      <c r="D45" s="41">
        <v>42094</v>
      </c>
    </row>
    <row r="46" spans="2:4" ht="12.5" x14ac:dyDescent="0.25">
      <c r="B46" s="40">
        <v>0.29060000000000002</v>
      </c>
      <c r="C46" s="41">
        <v>42095</v>
      </c>
      <c r="D46" s="41">
        <v>42185</v>
      </c>
    </row>
    <row r="47" spans="2:4" ht="12.5" x14ac:dyDescent="0.25">
      <c r="B47" s="42">
        <v>0.28889999999999999</v>
      </c>
      <c r="C47" s="41">
        <v>42186</v>
      </c>
      <c r="D47" s="41">
        <v>42277</v>
      </c>
    </row>
    <row r="48" spans="2:4" ht="12.5" x14ac:dyDescent="0.25">
      <c r="B48" s="40">
        <v>0.28999999999999998</v>
      </c>
      <c r="C48" s="41">
        <v>42278</v>
      </c>
      <c r="D48" s="41">
        <v>42369</v>
      </c>
    </row>
    <row r="49" spans="2:4" ht="12.5" x14ac:dyDescent="0.25">
      <c r="B49" s="40">
        <v>0.29520000000000002</v>
      </c>
      <c r="C49" s="41">
        <v>42370</v>
      </c>
      <c r="D49" s="41">
        <v>42460</v>
      </c>
    </row>
    <row r="50" spans="2:4" ht="12.5" x14ac:dyDescent="0.25">
      <c r="B50" s="40">
        <v>0.30809999999999998</v>
      </c>
      <c r="C50" s="41">
        <v>42461</v>
      </c>
      <c r="D50" s="41">
        <v>42551</v>
      </c>
    </row>
    <row r="51" spans="2:4" ht="12.5" x14ac:dyDescent="0.25">
      <c r="B51" s="40">
        <v>0.3201</v>
      </c>
      <c r="C51" s="41">
        <v>42552</v>
      </c>
      <c r="D51" s="41">
        <v>42643</v>
      </c>
    </row>
    <row r="52" spans="2:4" ht="12.5" x14ac:dyDescent="0.25">
      <c r="B52" s="40">
        <v>0.32990000000000003</v>
      </c>
      <c r="C52" s="41">
        <v>42644</v>
      </c>
      <c r="D52" s="41">
        <v>42735</v>
      </c>
    </row>
    <row r="53" spans="2:4" ht="12.5" x14ac:dyDescent="0.25">
      <c r="B53" s="40">
        <v>0.31509999999999999</v>
      </c>
      <c r="C53" s="41">
        <v>42736</v>
      </c>
      <c r="D53" s="41">
        <v>42825</v>
      </c>
    </row>
    <row r="54" spans="2:4" ht="12.5" x14ac:dyDescent="0.25">
      <c r="B54" s="40">
        <v>0.315</v>
      </c>
      <c r="C54" s="41">
        <v>42826</v>
      </c>
      <c r="D54" s="41">
        <v>42916</v>
      </c>
    </row>
    <row r="55" spans="2:4" ht="12.5" x14ac:dyDescent="0.25">
      <c r="B55" s="40">
        <v>0.30969999999999998</v>
      </c>
      <c r="C55" s="41">
        <v>42917</v>
      </c>
      <c r="D55" s="41">
        <v>42978</v>
      </c>
    </row>
    <row r="56" spans="2:4" ht="12.5" x14ac:dyDescent="0.25">
      <c r="B56" s="40">
        <v>0.30220000000000002</v>
      </c>
      <c r="C56" s="41">
        <v>42979</v>
      </c>
      <c r="D56" s="41">
        <v>43008</v>
      </c>
    </row>
    <row r="57" spans="2:4" ht="12.5" x14ac:dyDescent="0.25">
      <c r="B57" s="40">
        <v>0.29730000000000001</v>
      </c>
      <c r="C57" s="41">
        <v>43009</v>
      </c>
      <c r="D57" s="41">
        <v>43039</v>
      </c>
    </row>
    <row r="58" spans="2:4" ht="12.5" x14ac:dyDescent="0.25">
      <c r="B58" s="40">
        <v>0.2944</v>
      </c>
      <c r="C58" s="41">
        <v>43040</v>
      </c>
      <c r="D58" s="41">
        <v>43069</v>
      </c>
    </row>
    <row r="59" spans="2:4" ht="12.5" x14ac:dyDescent="0.25">
      <c r="B59" s="40">
        <v>0.29160000000000003</v>
      </c>
      <c r="C59" s="41">
        <v>43070</v>
      </c>
      <c r="D59" s="41">
        <v>43100</v>
      </c>
    </row>
    <row r="60" spans="2:4" ht="12.5" x14ac:dyDescent="0.25">
      <c r="B60" s="40">
        <v>0.29039999999999999</v>
      </c>
      <c r="C60" s="41">
        <v>43101</v>
      </c>
      <c r="D60" s="41">
        <v>43131</v>
      </c>
    </row>
    <row r="61" spans="2:4" ht="12.5" x14ac:dyDescent="0.25">
      <c r="B61" s="40">
        <v>0.29520000000000002</v>
      </c>
      <c r="C61" s="41">
        <v>43132</v>
      </c>
      <c r="D61" s="41">
        <v>43159</v>
      </c>
    </row>
    <row r="62" spans="2:4" ht="12.5" x14ac:dyDescent="0.25">
      <c r="B62" s="40">
        <v>0.29020000000000001</v>
      </c>
      <c r="C62" s="41">
        <v>43160</v>
      </c>
      <c r="D62" s="41">
        <v>43190</v>
      </c>
    </row>
    <row r="63" spans="2:4" ht="12.5" x14ac:dyDescent="0.25">
      <c r="B63" s="40">
        <v>0.28720000000000001</v>
      </c>
      <c r="C63" s="41">
        <v>43191</v>
      </c>
      <c r="D63" s="41">
        <v>43220</v>
      </c>
    </row>
    <row r="64" spans="2:4" ht="12.5" x14ac:dyDescent="0.25">
      <c r="B64" s="40">
        <v>0.28660000000000002</v>
      </c>
      <c r="C64" s="41">
        <v>43221</v>
      </c>
      <c r="D64" s="41">
        <v>43251</v>
      </c>
    </row>
    <row r="65" spans="2:4" ht="12.5" x14ac:dyDescent="0.25">
      <c r="B65" s="40">
        <v>0.28420000000000001</v>
      </c>
      <c r="C65" s="41">
        <v>43252</v>
      </c>
      <c r="D65" s="41">
        <v>43281</v>
      </c>
    </row>
    <row r="66" spans="2:4" ht="12.5" x14ac:dyDescent="0.25">
      <c r="B66" s="40">
        <v>0.28050000000000003</v>
      </c>
      <c r="C66" s="41">
        <v>43282</v>
      </c>
      <c r="D66" s="41">
        <v>43312</v>
      </c>
    </row>
    <row r="67" spans="2:4" ht="12.5" x14ac:dyDescent="0.25">
      <c r="B67" s="40">
        <v>0.27910000000000001</v>
      </c>
      <c r="C67" s="41">
        <v>43313</v>
      </c>
      <c r="D67" s="41">
        <v>43343</v>
      </c>
    </row>
    <row r="68" spans="2:4" ht="12.5" x14ac:dyDescent="0.25">
      <c r="B68" s="40">
        <v>0.2772</v>
      </c>
      <c r="C68" s="41">
        <v>43344</v>
      </c>
      <c r="D68" s="41">
        <v>43373</v>
      </c>
    </row>
    <row r="69" spans="2:4" ht="12.5" x14ac:dyDescent="0.25">
      <c r="B69" s="40">
        <v>0.27450000000000002</v>
      </c>
      <c r="C69" s="41">
        <v>43374</v>
      </c>
      <c r="D69" s="41">
        <v>43404</v>
      </c>
    </row>
    <row r="70" spans="2:4" ht="12.5" x14ac:dyDescent="0.25">
      <c r="B70" s="40">
        <v>0.27239999999999998</v>
      </c>
      <c r="C70" s="41">
        <v>43405</v>
      </c>
      <c r="D70" s="41">
        <v>43434</v>
      </c>
    </row>
    <row r="71" spans="2:4" ht="12.5" x14ac:dyDescent="0.25">
      <c r="B71" s="40">
        <v>0.27100000000000002</v>
      </c>
      <c r="C71" s="41">
        <v>43435</v>
      </c>
      <c r="D71" s="41">
        <v>43465</v>
      </c>
    </row>
    <row r="72" spans="2:4" ht="12.5" x14ac:dyDescent="0.25">
      <c r="B72" s="40">
        <v>0.26740000000000003</v>
      </c>
      <c r="C72" s="41">
        <v>43466</v>
      </c>
      <c r="D72" s="41">
        <v>43496</v>
      </c>
    </row>
    <row r="73" spans="2:4" ht="12.5" x14ac:dyDescent="0.25">
      <c r="B73" s="40">
        <v>0.27550000000000002</v>
      </c>
      <c r="C73" s="41">
        <v>43497</v>
      </c>
      <c r="D73" s="41">
        <v>43524</v>
      </c>
    </row>
    <row r="74" spans="2:4" ht="12.5" x14ac:dyDescent="0.25">
      <c r="B74" s="40">
        <v>0.27060000000000001</v>
      </c>
      <c r="C74" s="41">
        <v>43525</v>
      </c>
      <c r="D74" s="41">
        <v>43555</v>
      </c>
    </row>
    <row r="75" spans="2:4" ht="12.5" x14ac:dyDescent="0.25">
      <c r="B75" s="40">
        <v>0.26979999999999998</v>
      </c>
      <c r="C75" s="41">
        <v>43556</v>
      </c>
      <c r="D75" s="41">
        <v>43585</v>
      </c>
    </row>
    <row r="76" spans="2:4" ht="12.5" x14ac:dyDescent="0.25">
      <c r="B76" s="40">
        <v>0.27010000000000001</v>
      </c>
      <c r="C76" s="41">
        <v>43586</v>
      </c>
      <c r="D76" s="41">
        <v>43616</v>
      </c>
    </row>
    <row r="77" spans="2:4" ht="12.5" x14ac:dyDescent="0.25">
      <c r="B77" s="40">
        <v>0.26950000000000002</v>
      </c>
      <c r="C77" s="41">
        <v>43617</v>
      </c>
      <c r="D77" s="41">
        <v>43646</v>
      </c>
    </row>
    <row r="78" spans="2:4" ht="12.5" x14ac:dyDescent="0.25">
      <c r="B78" s="40">
        <v>0.26919999999999999</v>
      </c>
      <c r="C78" s="41">
        <v>43647</v>
      </c>
      <c r="D78" s="41">
        <v>43677</v>
      </c>
    </row>
    <row r="79" spans="2:4" ht="12.5" x14ac:dyDescent="0.25">
      <c r="B79" s="40">
        <v>0.26979999999999998</v>
      </c>
      <c r="C79" s="41">
        <v>43678</v>
      </c>
      <c r="D79" s="41">
        <v>43708</v>
      </c>
    </row>
    <row r="80" spans="2:4" ht="12.5" x14ac:dyDescent="0.25">
      <c r="B80" s="40">
        <v>0.26979999999999998</v>
      </c>
      <c r="C80" s="41">
        <v>43709</v>
      </c>
      <c r="D80" s="41">
        <v>43738</v>
      </c>
    </row>
    <row r="81" spans="2:4" ht="12.5" x14ac:dyDescent="0.25">
      <c r="B81" s="40">
        <v>0.26650000000000001</v>
      </c>
      <c r="C81" s="41">
        <v>43739</v>
      </c>
      <c r="D81" s="41">
        <v>43769</v>
      </c>
    </row>
    <row r="82" spans="2:4" ht="12.5" x14ac:dyDescent="0.25">
      <c r="B82" s="40">
        <v>0.26550000000000001</v>
      </c>
      <c r="C82" s="41">
        <v>43770</v>
      </c>
      <c r="D82" s="41">
        <v>43799</v>
      </c>
    </row>
    <row r="83" spans="2:4" ht="12.5" x14ac:dyDescent="0.25">
      <c r="B83" s="40">
        <v>0.26369999999999999</v>
      </c>
      <c r="C83" s="41">
        <v>43800</v>
      </c>
      <c r="D83" s="41">
        <v>43830</v>
      </c>
    </row>
    <row r="84" spans="2:4" ht="12.5" x14ac:dyDescent="0.25">
      <c r="B84" s="40">
        <v>0.2616</v>
      </c>
      <c r="C84" s="41">
        <v>43831</v>
      </c>
      <c r="D84" s="41">
        <v>43861</v>
      </c>
    </row>
    <row r="85" spans="2:4" ht="12.5" x14ac:dyDescent="0.25">
      <c r="B85" s="40">
        <v>0.26590000000000003</v>
      </c>
      <c r="C85" s="41">
        <v>43862</v>
      </c>
      <c r="D85" s="41">
        <v>43890</v>
      </c>
    </row>
    <row r="86" spans="2:4" ht="12.5" x14ac:dyDescent="0.25">
      <c r="B86" s="40">
        <v>0.26429999999999998</v>
      </c>
      <c r="C86" s="41">
        <v>43891</v>
      </c>
      <c r="D86" s="41">
        <v>43921</v>
      </c>
    </row>
    <row r="87" spans="2:4" ht="12.5" x14ac:dyDescent="0.25">
      <c r="B87" s="40">
        <v>0.26040000000000002</v>
      </c>
      <c r="C87" s="41">
        <v>43922</v>
      </c>
      <c r="D87" s="41">
        <v>43951</v>
      </c>
    </row>
    <row r="88" spans="2:4" ht="12.5" x14ac:dyDescent="0.25">
      <c r="B88" s="40">
        <v>0.25290000000000001</v>
      </c>
      <c r="C88" s="41">
        <v>43952</v>
      </c>
      <c r="D88" s="41">
        <v>43982</v>
      </c>
    </row>
    <row r="89" spans="2:4" ht="12.5" x14ac:dyDescent="0.25">
      <c r="B89" s="40">
        <v>0.1812</v>
      </c>
      <c r="C89" s="41">
        <v>43983</v>
      </c>
      <c r="D89" s="41">
        <v>44012</v>
      </c>
    </row>
    <row r="90" spans="2:4" ht="12.5" x14ac:dyDescent="0.25">
      <c r="B90" s="40">
        <v>0.1812</v>
      </c>
      <c r="C90" s="41">
        <v>44013</v>
      </c>
      <c r="D90" s="41">
        <v>44043</v>
      </c>
    </row>
    <row r="91" spans="2:4" ht="12.5" x14ac:dyDescent="0.25">
      <c r="B91" s="40"/>
      <c r="C91" s="41"/>
      <c r="D91" s="41"/>
    </row>
    <row r="92" spans="2:4" ht="12.5" x14ac:dyDescent="0.25">
      <c r="B92" s="40"/>
      <c r="C92" s="41"/>
      <c r="D92" s="41"/>
    </row>
    <row r="93" spans="2:4" ht="12.5" x14ac:dyDescent="0.25">
      <c r="B93" s="40"/>
      <c r="C93" s="41"/>
      <c r="D93" s="41"/>
    </row>
    <row r="94" spans="2:4" ht="12.5" x14ac:dyDescent="0.25">
      <c r="B94" s="40"/>
      <c r="C94" s="41"/>
      <c r="D94" s="41"/>
    </row>
    <row r="95" spans="2:4" ht="12.5" x14ac:dyDescent="0.25">
      <c r="B95" s="40"/>
      <c r="C95" s="41"/>
      <c r="D95" s="41"/>
    </row>
    <row r="96" spans="2:4" ht="12.5" x14ac:dyDescent="0.25">
      <c r="B96" s="40"/>
      <c r="C96" s="41"/>
      <c r="D96" s="41"/>
    </row>
    <row r="97" spans="2:4" ht="12.5" x14ac:dyDescent="0.25">
      <c r="B97" s="40"/>
      <c r="C97" s="41"/>
      <c r="D97" s="41"/>
    </row>
    <row r="98" spans="2:4" ht="12.5" x14ac:dyDescent="0.25">
      <c r="B98" s="40"/>
      <c r="C98" s="41"/>
      <c r="D98" s="41"/>
    </row>
    <row r="99" spans="2:4" ht="12.5" x14ac:dyDescent="0.25">
      <c r="B99" s="40"/>
      <c r="C99" s="41"/>
      <c r="D99" s="41"/>
    </row>
    <row r="100" spans="2:4" ht="12.5" x14ac:dyDescent="0.25">
      <c r="B100" s="40"/>
      <c r="C100" s="41"/>
      <c r="D100" s="41"/>
    </row>
    <row r="101" spans="2:4" ht="12.5" x14ac:dyDescent="0.25">
      <c r="B101" s="40"/>
      <c r="C101" s="41"/>
      <c r="D101" s="41"/>
    </row>
    <row r="102" spans="2:4" ht="12.5" x14ac:dyDescent="0.25">
      <c r="B102" s="40"/>
      <c r="C102" s="41"/>
      <c r="D102" s="41"/>
    </row>
    <row r="103" spans="2:4" ht="12.5" x14ac:dyDescent="0.25">
      <c r="B103" s="40"/>
      <c r="C103" s="41"/>
      <c r="D103" s="41"/>
    </row>
    <row r="104" spans="2:4" ht="12.5" x14ac:dyDescent="0.25">
      <c r="B104" s="40"/>
      <c r="C104" s="41"/>
      <c r="D104" s="41"/>
    </row>
    <row r="105" spans="2:4" ht="12.5" x14ac:dyDescent="0.25">
      <c r="B105" s="40"/>
      <c r="C105" s="41"/>
      <c r="D105" s="41"/>
    </row>
    <row r="106" spans="2:4" ht="12.5" x14ac:dyDescent="0.25">
      <c r="B106" s="40"/>
      <c r="C106" s="41"/>
      <c r="D106" s="41"/>
    </row>
    <row r="107" spans="2:4" ht="12.5" x14ac:dyDescent="0.25">
      <c r="B107" s="40"/>
      <c r="C107" s="41"/>
      <c r="D107" s="41"/>
    </row>
    <row r="108" spans="2:4" ht="12.5" x14ac:dyDescent="0.25">
      <c r="B108" s="40"/>
      <c r="C108" s="41"/>
      <c r="D108" s="41"/>
    </row>
    <row r="109" spans="2:4" ht="12.5" x14ac:dyDescent="0.25">
      <c r="B109" s="40"/>
      <c r="C109" s="41"/>
      <c r="D109" s="41"/>
    </row>
  </sheetData>
  <conditionalFormatting sqref="B42:B45 B47:B53">
    <cfRule type="cellIs" dxfId="20" priority="22" stopIfTrue="1" operator="equal">
      <formula>0</formula>
    </cfRule>
  </conditionalFormatting>
  <conditionalFormatting sqref="B16:B53">
    <cfRule type="cellIs" dxfId="19" priority="21" stopIfTrue="1" operator="equal">
      <formula>0</formula>
    </cfRule>
  </conditionalFormatting>
  <conditionalFormatting sqref="B45:B53">
    <cfRule type="cellIs" dxfId="18" priority="19" stopIfTrue="1" operator="equal">
      <formula>0</formula>
    </cfRule>
  </conditionalFormatting>
  <conditionalFormatting sqref="B54">
    <cfRule type="cellIs" dxfId="17" priority="18" stopIfTrue="1" operator="equal">
      <formula>0</formula>
    </cfRule>
  </conditionalFormatting>
  <conditionalFormatting sqref="B54">
    <cfRule type="cellIs" dxfId="16" priority="17" stopIfTrue="1" operator="equal">
      <formula>0</formula>
    </cfRule>
  </conditionalFormatting>
  <conditionalFormatting sqref="B54">
    <cfRule type="cellIs" dxfId="15" priority="16" stopIfTrue="1" operator="equal">
      <formula>0</formula>
    </cfRule>
  </conditionalFormatting>
  <conditionalFormatting sqref="B55:B56">
    <cfRule type="cellIs" dxfId="14" priority="15" stopIfTrue="1" operator="equal">
      <formula>0</formula>
    </cfRule>
  </conditionalFormatting>
  <conditionalFormatting sqref="B55:B56">
    <cfRule type="cellIs" dxfId="13" priority="14" stopIfTrue="1" operator="equal">
      <formula>0</formula>
    </cfRule>
  </conditionalFormatting>
  <conditionalFormatting sqref="B55:B56">
    <cfRule type="cellIs" dxfId="12" priority="13" stopIfTrue="1" operator="equal">
      <formula>0</formula>
    </cfRule>
  </conditionalFormatting>
  <conditionalFormatting sqref="B57:B71">
    <cfRule type="cellIs" dxfId="11" priority="12" stopIfTrue="1" operator="equal">
      <formula>0</formula>
    </cfRule>
  </conditionalFormatting>
  <conditionalFormatting sqref="B57:B71">
    <cfRule type="cellIs" dxfId="10" priority="11" stopIfTrue="1" operator="equal">
      <formula>0</formula>
    </cfRule>
  </conditionalFormatting>
  <conditionalFormatting sqref="B57:B71">
    <cfRule type="cellIs" dxfId="9" priority="10" stopIfTrue="1" operator="equal">
      <formula>0</formula>
    </cfRule>
  </conditionalFormatting>
  <conditionalFormatting sqref="B72:B75">
    <cfRule type="cellIs" dxfId="8" priority="9" stopIfTrue="1" operator="equal">
      <formula>0</formula>
    </cfRule>
  </conditionalFormatting>
  <conditionalFormatting sqref="B72:B75">
    <cfRule type="cellIs" dxfId="7" priority="8" stopIfTrue="1" operator="equal">
      <formula>0</formula>
    </cfRule>
  </conditionalFormatting>
  <conditionalFormatting sqref="B72:B75">
    <cfRule type="cellIs" dxfId="6" priority="7" stopIfTrue="1" operator="equal">
      <formula>0</formula>
    </cfRule>
  </conditionalFormatting>
  <conditionalFormatting sqref="B76:B81">
    <cfRule type="cellIs" dxfId="5" priority="6" stopIfTrue="1" operator="equal">
      <formula>0</formula>
    </cfRule>
  </conditionalFormatting>
  <conditionalFormatting sqref="B76:B81">
    <cfRule type="cellIs" dxfId="4" priority="5" stopIfTrue="1" operator="equal">
      <formula>0</formula>
    </cfRule>
  </conditionalFormatting>
  <conditionalFormatting sqref="B76:B81">
    <cfRule type="cellIs" dxfId="3" priority="4" stopIfTrue="1" operator="equal">
      <formula>0</formula>
    </cfRule>
  </conditionalFormatting>
  <conditionalFormatting sqref="B82:B109">
    <cfRule type="cellIs" dxfId="2" priority="3" stopIfTrue="1" operator="equal">
      <formula>0</formula>
    </cfRule>
  </conditionalFormatting>
  <conditionalFormatting sqref="B82:B109">
    <cfRule type="cellIs" dxfId="1" priority="2" stopIfTrue="1" operator="equal">
      <formula>0</formula>
    </cfRule>
  </conditionalFormatting>
  <conditionalFormatting sqref="B82:B109">
    <cfRule type="cellIs" dxfId="0" priority="1" stopIfTrue="1" operator="equal">
      <formula>0</formula>
    </cfRule>
  </conditionalFormatting>
  <dataValidations count="1">
    <dataValidation type="date" allowBlank="1" showInputMessage="1" showErrorMessage="1" error="Este no es formato de fecha" prompt="DIGITE  dd-mm-aa" sqref="C7:D56" xr:uid="{00000000-0002-0000-0100-000000000000}">
      <formula1>36526</formula1>
      <formula2>66111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Liquidador</vt:lpstr>
      <vt:lpstr>Tasas</vt:lpstr>
      <vt:lpstr>Liquidador!Área_de_impresión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Liquidador interes moratorio</dc:title>
  <dc:creator>WILLIAM DUSSAN SALAZAR;www.consultorcontable.com</dc:creator>
  <cp:lastModifiedBy>William Dussan</cp:lastModifiedBy>
  <cp:lastPrinted>2020-07-08T00:59:55Z</cp:lastPrinted>
  <dcterms:created xsi:type="dcterms:W3CDTF">2020-07-07T14:29:46Z</dcterms:created>
  <dcterms:modified xsi:type="dcterms:W3CDTF">2022-11-01T12:49:56Z</dcterms:modified>
</cp:coreProperties>
</file>